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vop-my.sharepoint.com/personal/steven_bonzon_avop_ch/Documents/Bureau/"/>
    </mc:Choice>
  </mc:AlternateContent>
  <xr:revisionPtr revIDLastSave="400" documentId="8_{2C5DA6C3-F61E-4781-9758-5833B00E9B90}" xr6:coauthVersionLast="47" xr6:coauthVersionMax="47" xr10:uidLastSave="{EF47D737-7BB2-4CA3-987E-0CE7BC2979ED}"/>
  <bookViews>
    <workbookView xWindow="25080" yWindow="-120" windowWidth="25440" windowHeight="15270" xr2:uid="{C09B23B6-398F-48E6-BE31-C95541EC67C1}"/>
  </bookViews>
  <sheets>
    <sheet name="Calcul" sheetId="1" r:id="rId1"/>
    <sheet name="Indemnités de promotion" sheetId="3" r:id="rId2"/>
    <sheet name="Taux de mise à niveau" sheetId="2" r:id="rId3"/>
    <sheet name="Annuité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5" i="1" s="1"/>
  <c r="C16" i="1" s="1"/>
  <c r="C17" i="1" l="1"/>
  <c r="C19" i="1" s="1"/>
  <c r="H18" i="1" l="1"/>
  <c r="H19" i="1" s="1"/>
  <c r="H20" i="1" s="1"/>
  <c r="H21" i="1" s="1"/>
  <c r="H22" i="1" s="1"/>
  <c r="H24" i="1" s="1"/>
  <c r="H26" i="1" s="1"/>
  <c r="H4" i="1"/>
  <c r="H6" i="1" s="1"/>
  <c r="H7" i="1" s="1"/>
  <c r="H8" i="1" s="1"/>
  <c r="H9" i="1" s="1"/>
  <c r="H10" i="1" s="1"/>
  <c r="H12" i="1" s="1"/>
  <c r="C33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2" i="4"/>
</calcChain>
</file>

<file path=xl/sharedStrings.xml><?xml version="1.0" encoding="utf-8"?>
<sst xmlns="http://schemas.openxmlformats.org/spreadsheetml/2006/main" count="234" uniqueCount="156">
  <si>
    <t>Indexation de 0.6%</t>
  </si>
  <si>
    <t>Total intermédiaire 1</t>
  </si>
  <si>
    <t>Total intermédiaire 2</t>
  </si>
  <si>
    <t>Total intermédiaire 3</t>
  </si>
  <si>
    <t>Classes</t>
  </si>
  <si>
    <t>Annuités 2024 à 100%</t>
  </si>
  <si>
    <t>Fonction</t>
  </si>
  <si>
    <t>Secteur</t>
  </si>
  <si>
    <t>Classe minimum</t>
  </si>
  <si>
    <t>Classe maximum</t>
  </si>
  <si>
    <t>HOTELIER/INTENDANCE/CUISINE/TECHNIQUE</t>
  </si>
  <si>
    <t>Aide d’exploitation A</t>
  </si>
  <si>
    <t>Aide d’exploitation B</t>
  </si>
  <si>
    <t>ADMINISTRATION</t>
  </si>
  <si>
    <t>Aide de bureau</t>
  </si>
  <si>
    <t>THÉRAPEUTIQUE</t>
  </si>
  <si>
    <t>Art-thérapeute A</t>
  </si>
  <si>
    <t>Art-thérapeute B</t>
  </si>
  <si>
    <t>Art-thérapeute D</t>
  </si>
  <si>
    <t>Art-thérapeute Master</t>
  </si>
  <si>
    <t>ASSC</t>
  </si>
  <si>
    <t>EDUCATIF</t>
  </si>
  <si>
    <t>Educateur A</t>
  </si>
  <si>
    <t>Educateur B1</t>
  </si>
  <si>
    <t>Educateur B2</t>
  </si>
  <si>
    <t>Educateur B3</t>
  </si>
  <si>
    <t>Educateur C1</t>
  </si>
  <si>
    <t>Educateur Master</t>
  </si>
  <si>
    <t>Employé d’administration C</t>
  </si>
  <si>
    <t>Employé d’administration E</t>
  </si>
  <si>
    <t>Employé d’administration F</t>
  </si>
  <si>
    <t>Employé d’administration G</t>
  </si>
  <si>
    <t>Employé d’exploitation E</t>
  </si>
  <si>
    <t>Employé d’exploitation F</t>
  </si>
  <si>
    <t>Employé d’exploitation G</t>
  </si>
  <si>
    <t>Employé d’exploitation H</t>
  </si>
  <si>
    <t>Employé de bureau</t>
  </si>
  <si>
    <t>Employé de bureau sans CFC</t>
  </si>
  <si>
    <t>ENSEIGNEMENT SPECIALISE ET EDUCATION PRECOCE SPECIALISEE</t>
  </si>
  <si>
    <t>Enseignant D</t>
  </si>
  <si>
    <t>Enseignant spécialisé A</t>
  </si>
  <si>
    <t>Enseignant spécialisé B</t>
  </si>
  <si>
    <t>Enseignant spécialisé C</t>
  </si>
  <si>
    <t>Infirmier Master</t>
  </si>
  <si>
    <t>Logopédiste A</t>
  </si>
  <si>
    <t>Logopédiste B</t>
  </si>
  <si>
    <t>Logopédiste C</t>
  </si>
  <si>
    <t>ATELIER À VOCATION SOCIALISANTE</t>
  </si>
  <si>
    <t>MSP A</t>
  </si>
  <si>
    <t>MSP B1</t>
  </si>
  <si>
    <t>MSP B2</t>
  </si>
  <si>
    <t>MSP C</t>
  </si>
  <si>
    <t>MSP C’</t>
  </si>
  <si>
    <t>MSP Master</t>
  </si>
  <si>
    <t>MSP MATS</t>
  </si>
  <si>
    <t>Musicothérapeute A</t>
  </si>
  <si>
    <t>Musicothérapeute B</t>
  </si>
  <si>
    <t>Musicothérapeute D</t>
  </si>
  <si>
    <t>Musicothérapeute Master</t>
  </si>
  <si>
    <t>Psychologue assistant</t>
  </si>
  <si>
    <t>Psychologue associé</t>
  </si>
  <si>
    <t>VEILLE</t>
  </si>
  <si>
    <t>Surveillant I</t>
  </si>
  <si>
    <t>Veilleur I</t>
  </si>
  <si>
    <t>Veilleur II</t>
  </si>
  <si>
    <t>Taux 2025</t>
  </si>
  <si>
    <t>Montants minimaux des indemnités de promotion</t>
  </si>
  <si>
    <t>Classe initiale de la nouvelle fonction</t>
  </si>
  <si>
    <t>Augmentation pour promotion</t>
  </si>
  <si>
    <t>2 à 6</t>
  </si>
  <si>
    <t>7 à 10</t>
  </si>
  <si>
    <t>11 à 12</t>
  </si>
  <si>
    <t>13 à 14</t>
  </si>
  <si>
    <t>15 à 16</t>
  </si>
  <si>
    <t>17 à 18</t>
  </si>
  <si>
    <t>19 à 20</t>
  </si>
  <si>
    <t>21 à 22</t>
  </si>
  <si>
    <t>23 à 24</t>
  </si>
  <si>
    <t>25 à 26</t>
  </si>
  <si>
    <t>27 à 32</t>
  </si>
  <si>
    <t>Montant calculé sur le salaire annuel sans 13ème</t>
  </si>
  <si>
    <t>Promotion</t>
  </si>
  <si>
    <t>Montant annuel</t>
  </si>
  <si>
    <t>Educateur</t>
  </si>
  <si>
    <t>11-14 à 12-15</t>
  </si>
  <si>
    <t>11-14 à 14-17</t>
  </si>
  <si>
    <t>11-14 à 17-20</t>
  </si>
  <si>
    <t>12-15 à 17-20</t>
  </si>
  <si>
    <t>14-17 à 17-20</t>
  </si>
  <si>
    <t>17-20 à 20-22</t>
  </si>
  <si>
    <t>Enseignant</t>
  </si>
  <si>
    <t>14-17 à 15-20</t>
  </si>
  <si>
    <t>14-17 à 21-24</t>
  </si>
  <si>
    <t>15-20 à 21-24</t>
  </si>
  <si>
    <t>15-20 à 23-26</t>
  </si>
  <si>
    <t>21-24 à 23-26</t>
  </si>
  <si>
    <t>MSP</t>
  </si>
  <si>
    <t>13-15 à 13-17</t>
  </si>
  <si>
    <t>13-15 à 15-17</t>
  </si>
  <si>
    <t>13-17 à 17-20</t>
  </si>
  <si>
    <t>15-17 à 17-20</t>
  </si>
  <si>
    <t>Thérapeute</t>
  </si>
  <si>
    <t>20-23 à 22-25</t>
  </si>
  <si>
    <t>22-25 à 24-27</t>
  </si>
  <si>
    <t>Musicothérapeute
Art-thérapeute</t>
  </si>
  <si>
    <t>Formateur / conseiller</t>
  </si>
  <si>
    <t>13-15 à 17-20</t>
  </si>
  <si>
    <t>Assistant social</t>
  </si>
  <si>
    <t>Calcul des indemnités de promotion 2025</t>
  </si>
  <si>
    <t>Indexation à 1.9%</t>
  </si>
  <si>
    <t>Promotion en Educateur A (20-22) au 1er janvier 2025</t>
  </si>
  <si>
    <t>Taux 2024</t>
  </si>
  <si>
    <t>Variante préavisée par le GT</t>
  </si>
  <si>
    <t>Exemple de calcul du salaire 2024 d'un Educateur B1 (17-20)</t>
  </si>
  <si>
    <t>Promotion en Educateur A (20-22) en cours d'année 2025</t>
  </si>
  <si>
    <r>
      <t xml:space="preserve">Indemnité de promotion 2024 </t>
    </r>
    <r>
      <rPr>
        <i/>
        <sz val="11"/>
        <color theme="1"/>
        <rFont val="Aptos Narrow"/>
        <family val="2"/>
        <scheme val="minor"/>
      </rPr>
      <t>(voir onglet "Indemnités de promotion")</t>
    </r>
  </si>
  <si>
    <r>
      <t>Indemnité de promotion 2025 (voir onglet "</t>
    </r>
    <r>
      <rPr>
        <i/>
        <sz val="11"/>
        <color theme="1"/>
        <rFont val="Aptos Narrow"/>
        <family val="2"/>
        <scheme val="minor"/>
      </rPr>
      <t>Indemnités de promotion</t>
    </r>
    <r>
      <rPr>
        <sz val="11"/>
        <color theme="1"/>
        <rFont val="Aptos Narrow"/>
        <family val="2"/>
        <scheme val="minor"/>
      </rPr>
      <t>")</t>
    </r>
  </si>
  <si>
    <r>
      <t xml:space="preserve">Mise à niveau au taux 2025 de la </t>
    </r>
    <r>
      <rPr>
        <u/>
        <sz val="11"/>
        <color theme="1"/>
        <rFont val="Aptos Narrow"/>
        <family val="2"/>
        <scheme val="minor"/>
      </rPr>
      <t>nouvelle</t>
    </r>
    <r>
      <rPr>
        <sz val="11"/>
        <color theme="1"/>
        <rFont val="Aptos Narrow"/>
        <family val="2"/>
        <scheme val="minor"/>
      </rPr>
      <t xml:space="preserve"> fonction </t>
    </r>
    <r>
      <rPr>
        <i/>
        <sz val="11"/>
        <color theme="1"/>
        <rFont val="Aptos Narrow"/>
        <family val="2"/>
        <scheme val="minor"/>
      </rPr>
      <t>(voir onglet "Taux de mise à niveau")</t>
    </r>
  </si>
  <si>
    <r>
      <t xml:space="preserve">Mise à niveau au taux 2025 de la fonction </t>
    </r>
    <r>
      <rPr>
        <u/>
        <sz val="11"/>
        <color theme="1"/>
        <rFont val="Aptos Narrow"/>
        <family val="2"/>
        <scheme val="minor"/>
      </rPr>
      <t>actuelle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(voir onglet "Taux de mise à niveau")</t>
    </r>
  </si>
  <si>
    <t>0.20%</t>
  </si>
  <si>
    <t>1.20%</t>
  </si>
  <si>
    <t>0.60%</t>
  </si>
  <si>
    <t>0.40%</t>
  </si>
  <si>
    <t>0.10%</t>
  </si>
  <si>
    <t>4.40%</t>
  </si>
  <si>
    <t>3.30%</t>
  </si>
  <si>
    <t>3.20%</t>
  </si>
  <si>
    <t>5.40%</t>
  </si>
  <si>
    <t>4.30%</t>
  </si>
  <si>
    <t>3.00%</t>
  </si>
  <si>
    <t>1.70%</t>
  </si>
  <si>
    <t>4.80%</t>
  </si>
  <si>
    <t>3.50%</t>
  </si>
  <si>
    <t>2.00%</t>
  </si>
  <si>
    <t>1.30%</t>
  </si>
  <si>
    <t>3.90%</t>
  </si>
  <si>
    <t>6.80%</t>
  </si>
  <si>
    <t>4.20%</t>
  </si>
  <si>
    <t>3.40%</t>
  </si>
  <si>
    <t>6.10%</t>
  </si>
  <si>
    <t>1.60%</t>
  </si>
  <si>
    <t>3.60%</t>
  </si>
  <si>
    <t>1.50%</t>
  </si>
  <si>
    <t>6.00%</t>
  </si>
  <si>
    <t>2.20%</t>
  </si>
  <si>
    <t>2.80%</t>
  </si>
  <si>
    <t>Annuités 2025 à 100%</t>
  </si>
  <si>
    <r>
      <t>Annuité 2025</t>
    </r>
    <r>
      <rPr>
        <i/>
        <sz val="11"/>
        <color theme="1"/>
        <rFont val="Aptos Narrow"/>
        <family val="2"/>
        <scheme val="minor"/>
      </rPr>
      <t xml:space="preserve"> (voir onglet "Annuités")</t>
    </r>
    <r>
      <rPr>
        <sz val="11"/>
        <color theme="1"/>
        <rFont val="Aptos Narrow"/>
        <family val="2"/>
        <scheme val="minor"/>
      </rPr>
      <t xml:space="preserve">
</t>
    </r>
    <r>
      <rPr>
        <u/>
        <sz val="11"/>
        <color theme="1"/>
        <rFont val="Aptos Narrow"/>
        <family val="2"/>
        <scheme val="minor"/>
      </rPr>
      <t>L'annuité doit ici correspondre à la classe du salaire 2024</t>
    </r>
  </si>
  <si>
    <r>
      <t xml:space="preserve">Mise à niveau au taux 2024 de la fonction </t>
    </r>
    <r>
      <rPr>
        <i/>
        <sz val="11"/>
        <color theme="1"/>
        <rFont val="Aptos Narrow"/>
        <family val="2"/>
        <scheme val="minor"/>
      </rPr>
      <t>(voir onglet "Taux de mise à niveau")</t>
    </r>
  </si>
  <si>
    <r>
      <t xml:space="preserve">Annuité 2024 </t>
    </r>
    <r>
      <rPr>
        <i/>
        <sz val="11"/>
        <color theme="1"/>
        <rFont val="Aptos Narrow"/>
        <family val="2"/>
        <scheme val="minor"/>
      </rPr>
      <t>(voir onglet "Annuités")</t>
    </r>
    <r>
      <rPr>
        <sz val="11"/>
        <color theme="1"/>
        <rFont val="Aptos Narrow"/>
        <family val="2"/>
        <scheme val="minor"/>
      </rPr>
      <t xml:space="preserve">
</t>
    </r>
    <r>
      <rPr>
        <u/>
        <sz val="11"/>
        <color theme="1"/>
        <rFont val="Aptos Narrow"/>
        <family val="2"/>
        <scheme val="minor"/>
      </rPr>
      <t>L'annuité doit ici correspondre à la classe du salaire 2023</t>
    </r>
  </si>
  <si>
    <t>Salaire 2023 (sur 12 mois)</t>
  </si>
  <si>
    <t>Salaire 2024 (sur 12 mois)</t>
  </si>
  <si>
    <t>Salaire 2024 (sur 12 mois, avec mise à niveau et indexation 2024)</t>
  </si>
  <si>
    <t>Salaire 2025 (sur 12 mois)</t>
  </si>
  <si>
    <t>Nouveau salaire 2025 après promotion (sur 12 mois)</t>
  </si>
  <si>
    <t>4.50%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</si>
</sst>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CHF&quot;_-;\-* #,##0.00\ &quot;CHF&quot;_-;_-* &quot;-&quot;??\ &quot;CHF&quot;_-;_-@_-"/>
    <numFmt numFmtId="164" formatCode="#,##0.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</font>
    <font>
      <u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5" fillId="0" borderId="1" xfId="1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7" fillId="0" borderId="0" xfId="0" applyNumberFormat="1" applyFont="1"/>
    <xf numFmtId="44" fontId="0" fillId="0" borderId="1" xfId="2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44" fontId="1" fillId="3" borderId="1" xfId="2" applyFont="1" applyFill="1" applyBorder="1" applyAlignment="1">
      <alignment vertical="center"/>
    </xf>
    <xf numFmtId="44" fontId="0" fillId="0" borderId="1" xfId="3" applyFont="1" applyBorder="1" applyAlignment="1">
      <alignment vertical="center"/>
    </xf>
    <xf numFmtId="44" fontId="1" fillId="3" borderId="1" xfId="3" applyFont="1" applyFill="1" applyBorder="1" applyAlignment="1">
      <alignment vertical="center"/>
    </xf>
    <xf numFmtId="44" fontId="0" fillId="0" borderId="0" xfId="0" applyNumberFormat="1"/>
    <xf numFmtId="0" fontId="10" fillId="0" borderId="0" xfId="0" applyFont="1"/>
    <xf numFmtId="0" fontId="0" fillId="0" borderId="0" xfId="0" applyAlignment="1">
      <alignment vertical="center" wrapText="1"/>
    </xf>
    <xf numFmtId="44" fontId="0" fillId="3" borderId="1" xfId="3" applyFont="1" applyFill="1" applyBorder="1" applyAlignment="1">
      <alignment vertical="center"/>
    </xf>
    <xf numFmtId="44" fontId="0" fillId="0" borderId="0" xfId="3" applyFont="1" applyFill="1" applyBorder="1" applyAlignment="1">
      <alignment vertical="center"/>
    </xf>
    <xf numFmtId="44" fontId="1" fillId="0" borderId="0" xfId="3" applyFont="1" applyFill="1" applyBorder="1" applyAlignment="1">
      <alignment vertical="center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</cellXfs>
  <cellStyles count="4">
    <cellStyle name="Monétaire" xfId="2" builtinId="4"/>
    <cellStyle name="Monétaire 2" xfId="3" xr:uid="{F4264CDF-4D46-4AB5-A598-2B5225240499}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8</xdr:row>
      <xdr:rowOff>200025</xdr:rowOff>
    </xdr:from>
    <xdr:to>
      <xdr:col>3</xdr:col>
      <xdr:colOff>704850</xdr:colOff>
      <xdr:row>14</xdr:row>
      <xdr:rowOff>114300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26B1D862-3FCE-D161-69C8-71B9D2DF4A94}"/>
            </a:ext>
          </a:extLst>
        </xdr:cNvPr>
        <xdr:cNvCxnSpPr/>
      </xdr:nvCxnSpPr>
      <xdr:spPr>
        <a:xfrm flipV="1">
          <a:off x="4648200" y="2466975"/>
          <a:ext cx="647700" cy="14668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8</xdr:row>
      <xdr:rowOff>28575</xdr:rowOff>
    </xdr:from>
    <xdr:to>
      <xdr:col>5</xdr:col>
      <xdr:colOff>628650</xdr:colOff>
      <xdr:row>8</xdr:row>
      <xdr:rowOff>28575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DA9AA402-0606-4527-9129-45300B404B70}"/>
            </a:ext>
          </a:extLst>
        </xdr:cNvPr>
        <xdr:cNvCxnSpPr/>
      </xdr:nvCxnSpPr>
      <xdr:spPr>
        <a:xfrm>
          <a:off x="6886575" y="2295525"/>
          <a:ext cx="5334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14</xdr:row>
      <xdr:rowOff>123825</xdr:rowOff>
    </xdr:from>
    <xdr:to>
      <xdr:col>3</xdr:col>
      <xdr:colOff>704850</xdr:colOff>
      <xdr:row>19</xdr:row>
      <xdr:rowOff>0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85CF9AE6-BE91-4293-9455-5ECB0A2FF069}"/>
            </a:ext>
          </a:extLst>
        </xdr:cNvPr>
        <xdr:cNvCxnSpPr/>
      </xdr:nvCxnSpPr>
      <xdr:spPr>
        <a:xfrm>
          <a:off x="4648200" y="3943350"/>
          <a:ext cx="647700" cy="9429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</xdr:colOff>
      <xdr:row>20</xdr:row>
      <xdr:rowOff>95250</xdr:rowOff>
    </xdr:from>
    <xdr:to>
      <xdr:col>5</xdr:col>
      <xdr:colOff>638175</xdr:colOff>
      <xdr:row>20</xdr:row>
      <xdr:rowOff>95250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7EE425FA-209A-4D32-8A51-E1ED6A8D91A0}"/>
            </a:ext>
          </a:extLst>
        </xdr:cNvPr>
        <xdr:cNvCxnSpPr/>
      </xdr:nvCxnSpPr>
      <xdr:spPr>
        <a:xfrm>
          <a:off x="6896100" y="5372100"/>
          <a:ext cx="5334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C4835-38BC-4153-A422-0A5BAF5E0280}">
  <dimension ref="B1:L26"/>
  <sheetViews>
    <sheetView tabSelected="1" zoomScaleNormal="100" workbookViewId="0">
      <selection activeCell="B5" sqref="B5"/>
    </sheetView>
  </sheetViews>
  <sheetFormatPr baseColWidth="10" defaultRowHeight="15" x14ac:dyDescent="0.25"/>
  <cols>
    <col min="1" max="1" width="3.28515625" customWidth="1"/>
    <col min="2" max="2" width="70.140625" customWidth="1"/>
    <col min="3" max="3" width="17.7109375" customWidth="1"/>
    <col min="5" max="5" width="21.5703125" customWidth="1"/>
    <col min="7" max="7" width="78.42578125" customWidth="1"/>
    <col min="8" max="8" width="17.7109375" customWidth="1"/>
    <col min="9" max="9" width="16.28515625" customWidth="1"/>
    <col min="11" max="11" width="17.5703125" customWidth="1"/>
    <col min="12" max="12" width="11.85546875" bestFit="1" customWidth="1"/>
  </cols>
  <sheetData>
    <row r="1" spans="2:11" ht="24" x14ac:dyDescent="0.4">
      <c r="B1" s="36" t="s">
        <v>108</v>
      </c>
      <c r="C1" s="36"/>
      <c r="D1" s="36"/>
      <c r="E1" s="36"/>
      <c r="F1" s="36"/>
      <c r="G1" s="36"/>
      <c r="H1" s="36"/>
      <c r="I1" s="36"/>
    </row>
    <row r="2" spans="2:11" ht="16.5" customHeight="1" x14ac:dyDescent="0.25"/>
    <row r="3" spans="2:11" s="22" customFormat="1" ht="19.5" customHeight="1" x14ac:dyDescent="0.25">
      <c r="G3" s="35" t="s">
        <v>112</v>
      </c>
      <c r="H3" s="35"/>
    </row>
    <row r="4" spans="2:11" ht="17.100000000000001" customHeight="1" x14ac:dyDescent="0.25">
      <c r="G4" s="9" t="s">
        <v>152</v>
      </c>
      <c r="H4" s="19">
        <f>C19</f>
        <v>87132.96</v>
      </c>
    </row>
    <row r="5" spans="2:11" ht="17.100000000000001" customHeight="1" x14ac:dyDescent="0.25">
      <c r="G5" s="9" t="s">
        <v>115</v>
      </c>
      <c r="H5" s="19">
        <v>2983</v>
      </c>
    </row>
    <row r="6" spans="2:11" ht="17.100000000000001" customHeight="1" x14ac:dyDescent="0.25">
      <c r="E6" s="23"/>
      <c r="G6" s="16" t="s">
        <v>1</v>
      </c>
      <c r="H6" s="19">
        <f>H4+H5</f>
        <v>90115.96</v>
      </c>
    </row>
    <row r="7" spans="2:11" ht="17.100000000000001" customHeight="1" x14ac:dyDescent="0.25">
      <c r="E7" s="23"/>
      <c r="G7" s="9" t="s">
        <v>0</v>
      </c>
      <c r="H7" s="19">
        <f>H6*0.6%</f>
        <v>540.69576000000006</v>
      </c>
    </row>
    <row r="8" spans="2:11" ht="18.75" customHeight="1" x14ac:dyDescent="0.25">
      <c r="E8" s="43" t="s">
        <v>110</v>
      </c>
      <c r="G8" s="16" t="s">
        <v>2</v>
      </c>
      <c r="H8" s="19">
        <f>H6+H7</f>
        <v>90656.655760000009</v>
      </c>
    </row>
    <row r="9" spans="2:11" ht="18.75" customHeight="1" x14ac:dyDescent="0.25">
      <c r="E9" s="44"/>
      <c r="G9" s="9" t="s">
        <v>117</v>
      </c>
      <c r="H9" s="19">
        <f>H8*0.46%</f>
        <v>417.02061649600006</v>
      </c>
    </row>
    <row r="10" spans="2:11" ht="17.100000000000001" customHeight="1" x14ac:dyDescent="0.25">
      <c r="E10" s="45"/>
      <c r="G10" s="16" t="s">
        <v>3</v>
      </c>
      <c r="H10" s="19">
        <f>H8+H9</f>
        <v>91073.676376496005</v>
      </c>
    </row>
    <row r="11" spans="2:11" ht="37.5" customHeight="1" x14ac:dyDescent="0.25">
      <c r="G11" s="5" t="s">
        <v>147</v>
      </c>
      <c r="H11" s="19">
        <v>1710</v>
      </c>
    </row>
    <row r="12" spans="2:11" ht="16.5" customHeight="1" x14ac:dyDescent="0.25">
      <c r="B12" s="37" t="s">
        <v>113</v>
      </c>
      <c r="C12" s="37"/>
      <c r="G12" s="17" t="s">
        <v>153</v>
      </c>
      <c r="H12" s="20">
        <f>H10+H11</f>
        <v>92783.676376496005</v>
      </c>
      <c r="K12" s="25"/>
    </row>
    <row r="13" spans="2:11" ht="17.100000000000001" customHeight="1" x14ac:dyDescent="0.25">
      <c r="B13" s="9" t="s">
        <v>150</v>
      </c>
      <c r="C13" s="15">
        <v>80000</v>
      </c>
      <c r="K13" s="25"/>
    </row>
    <row r="14" spans="2:11" ht="17.100000000000001" customHeight="1" x14ac:dyDescent="0.25">
      <c r="B14" s="9" t="s">
        <v>109</v>
      </c>
      <c r="C14" s="15">
        <f>C13*1.9%</f>
        <v>1520</v>
      </c>
      <c r="E14" s="23"/>
      <c r="K14" s="25"/>
    </row>
    <row r="15" spans="2:11" ht="17.100000000000001" customHeight="1" x14ac:dyDescent="0.25">
      <c r="B15" s="16" t="s">
        <v>1</v>
      </c>
      <c r="C15" s="15">
        <f>C13+C14</f>
        <v>81520</v>
      </c>
      <c r="E15" s="23"/>
      <c r="K15" s="25"/>
    </row>
    <row r="16" spans="2:11" ht="17.100000000000001" customHeight="1" x14ac:dyDescent="0.25">
      <c r="B16" s="9" t="s">
        <v>148</v>
      </c>
      <c r="C16" s="15">
        <f>C15*4.8%</f>
        <v>3912.96</v>
      </c>
      <c r="E16" s="23"/>
      <c r="K16" s="25"/>
    </row>
    <row r="17" spans="2:12" ht="17.100000000000001" customHeight="1" x14ac:dyDescent="0.25">
      <c r="B17" s="16" t="s">
        <v>2</v>
      </c>
      <c r="C17" s="15">
        <f>C15+C16</f>
        <v>85432.960000000006</v>
      </c>
      <c r="G17" s="35" t="s">
        <v>112</v>
      </c>
      <c r="H17" s="35"/>
      <c r="K17" s="25"/>
      <c r="L17" s="21"/>
    </row>
    <row r="18" spans="2:12" ht="35.25" customHeight="1" x14ac:dyDescent="0.25">
      <c r="B18" s="5" t="s">
        <v>149</v>
      </c>
      <c r="C18" s="15">
        <v>1700</v>
      </c>
      <c r="G18" s="9" t="s">
        <v>152</v>
      </c>
      <c r="H18" s="19">
        <f>C19</f>
        <v>87132.96</v>
      </c>
      <c r="K18" s="25"/>
    </row>
    <row r="19" spans="2:12" ht="18" customHeight="1" x14ac:dyDescent="0.25">
      <c r="B19" s="17" t="s">
        <v>151</v>
      </c>
      <c r="C19" s="18">
        <f>SUM(C17:C18)</f>
        <v>87132.96</v>
      </c>
      <c r="G19" s="9" t="s">
        <v>0</v>
      </c>
      <c r="H19" s="19">
        <f>H18*0.6%</f>
        <v>522.79776000000004</v>
      </c>
      <c r="K19" s="25"/>
    </row>
    <row r="20" spans="2:12" ht="17.100000000000001" customHeight="1" x14ac:dyDescent="0.25">
      <c r="E20" s="43" t="s">
        <v>114</v>
      </c>
      <c r="G20" s="16" t="s">
        <v>1</v>
      </c>
      <c r="H20" s="19">
        <f>H18+H19</f>
        <v>87655.757760000008</v>
      </c>
      <c r="K20" s="26"/>
    </row>
    <row r="21" spans="2:12" x14ac:dyDescent="0.25">
      <c r="E21" s="44"/>
      <c r="G21" s="9" t="s">
        <v>118</v>
      </c>
      <c r="H21" s="19">
        <f>H20*1.3%</f>
        <v>1139.5248508800003</v>
      </c>
    </row>
    <row r="22" spans="2:12" x14ac:dyDescent="0.25">
      <c r="E22" s="45"/>
      <c r="G22" s="16" t="s">
        <v>2</v>
      </c>
      <c r="H22" s="19">
        <f>H20+H21</f>
        <v>88795.282610880007</v>
      </c>
      <c r="K22" s="21"/>
    </row>
    <row r="23" spans="2:12" ht="38.25" customHeight="1" x14ac:dyDescent="0.25">
      <c r="G23" s="5" t="s">
        <v>147</v>
      </c>
      <c r="H23" s="19">
        <v>1710</v>
      </c>
    </row>
    <row r="24" spans="2:12" ht="18" customHeight="1" x14ac:dyDescent="0.25">
      <c r="G24" s="17" t="s">
        <v>153</v>
      </c>
      <c r="H24" s="24">
        <f>H22+H23</f>
        <v>90505.282610880007</v>
      </c>
    </row>
    <row r="25" spans="2:12" ht="18" customHeight="1" x14ac:dyDescent="0.25">
      <c r="G25" s="5" t="s">
        <v>116</v>
      </c>
      <c r="H25" s="19">
        <v>3001</v>
      </c>
    </row>
    <row r="26" spans="2:12" ht="17.25" customHeight="1" x14ac:dyDescent="0.25">
      <c r="G26" s="17" t="s">
        <v>154</v>
      </c>
      <c r="H26" s="20">
        <f>H24+H25</f>
        <v>93506.282610880007</v>
      </c>
    </row>
  </sheetData>
  <mergeCells count="6">
    <mergeCell ref="E20:E22"/>
    <mergeCell ref="G17:H17"/>
    <mergeCell ref="B1:I1"/>
    <mergeCell ref="G3:H3"/>
    <mergeCell ref="B12:C12"/>
    <mergeCell ref="E8:E10"/>
  </mergeCells>
  <pageMargins left="0.7" right="0.7" top="0.75" bottom="0.75" header="0.3" footer="0.3"/>
  <pageSetup paperSize="9" orientation="portrait" verticalDpi="0" r:id="rId1"/>
  <ignoredErrors>
    <ignoredError sqref="H9 H7 H21 C1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5E02E-2184-4A6D-8899-8F1BC1B05728}">
  <dimension ref="A1:D45"/>
  <sheetViews>
    <sheetView topLeftCell="A11" workbookViewId="0">
      <selection activeCell="E4" sqref="E4"/>
    </sheetView>
  </sheetViews>
  <sheetFormatPr baseColWidth="10" defaultRowHeight="15" x14ac:dyDescent="0.25"/>
  <cols>
    <col min="2" max="2" width="28.5703125" customWidth="1"/>
    <col min="3" max="3" width="26.42578125" customWidth="1"/>
    <col min="4" max="4" width="20.85546875" customWidth="1"/>
  </cols>
  <sheetData>
    <row r="1" spans="2:4" ht="21.75" customHeight="1" x14ac:dyDescent="0.25">
      <c r="B1" s="41" t="s">
        <v>66</v>
      </c>
      <c r="C1" s="41"/>
      <c r="D1" s="41"/>
    </row>
    <row r="2" spans="2:4" ht="35.25" customHeight="1" x14ac:dyDescent="0.25">
      <c r="B2" s="28" t="s">
        <v>67</v>
      </c>
      <c r="C2" s="40" t="s">
        <v>68</v>
      </c>
      <c r="D2" s="40"/>
    </row>
    <row r="3" spans="2:4" ht="18" customHeight="1" x14ac:dyDescent="0.25">
      <c r="B3" s="3"/>
      <c r="C3" s="28">
        <v>2024</v>
      </c>
      <c r="D3" s="29">
        <v>2025</v>
      </c>
    </row>
    <row r="4" spans="2:4" x14ac:dyDescent="0.25">
      <c r="B4" s="2" t="s">
        <v>69</v>
      </c>
      <c r="C4" s="11">
        <v>1453</v>
      </c>
      <c r="D4" s="11">
        <v>1462</v>
      </c>
    </row>
    <row r="5" spans="2:4" x14ac:dyDescent="0.25">
      <c r="B5" s="2" t="s">
        <v>70</v>
      </c>
      <c r="C5" s="11">
        <v>1748</v>
      </c>
      <c r="D5" s="11">
        <v>1758</v>
      </c>
    </row>
    <row r="6" spans="2:4" x14ac:dyDescent="0.25">
      <c r="B6" s="2" t="s">
        <v>71</v>
      </c>
      <c r="C6" s="11">
        <v>1876</v>
      </c>
      <c r="D6" s="11">
        <v>1887</v>
      </c>
    </row>
    <row r="7" spans="2:4" x14ac:dyDescent="0.25">
      <c r="B7" s="2" t="s">
        <v>72</v>
      </c>
      <c r="C7" s="11">
        <v>2014</v>
      </c>
      <c r="D7" s="11">
        <v>2026</v>
      </c>
    </row>
    <row r="8" spans="2:4" x14ac:dyDescent="0.25">
      <c r="B8" s="2" t="s">
        <v>73</v>
      </c>
      <c r="C8" s="11">
        <v>2239</v>
      </c>
      <c r="D8" s="11">
        <v>2252</v>
      </c>
    </row>
    <row r="9" spans="2:4" x14ac:dyDescent="0.25">
      <c r="B9" s="2" t="s">
        <v>74</v>
      </c>
      <c r="C9" s="11">
        <v>2463</v>
      </c>
      <c r="D9" s="11">
        <v>2478</v>
      </c>
    </row>
    <row r="10" spans="2:4" x14ac:dyDescent="0.25">
      <c r="B10" s="2" t="s">
        <v>75</v>
      </c>
      <c r="C10" s="11">
        <v>2741</v>
      </c>
      <c r="D10" s="11">
        <v>2757</v>
      </c>
    </row>
    <row r="11" spans="2:4" x14ac:dyDescent="0.25">
      <c r="B11" s="2" t="s">
        <v>76</v>
      </c>
      <c r="C11" s="11">
        <v>3023</v>
      </c>
      <c r="D11" s="11">
        <v>3041</v>
      </c>
    </row>
    <row r="12" spans="2:4" x14ac:dyDescent="0.25">
      <c r="B12" s="2" t="s">
        <v>77</v>
      </c>
      <c r="C12" s="11">
        <v>3316</v>
      </c>
      <c r="D12" s="11">
        <v>3336</v>
      </c>
    </row>
    <row r="13" spans="2:4" x14ac:dyDescent="0.25">
      <c r="B13" s="2" t="s">
        <v>78</v>
      </c>
      <c r="C13" s="11">
        <v>3610</v>
      </c>
      <c r="D13" s="11">
        <v>3632</v>
      </c>
    </row>
    <row r="14" spans="2:4" x14ac:dyDescent="0.25">
      <c r="B14" s="2" t="s">
        <v>79</v>
      </c>
      <c r="C14" s="11">
        <v>3900</v>
      </c>
      <c r="D14" s="11">
        <v>3923</v>
      </c>
    </row>
    <row r="17" spans="1:4" ht="59.25" customHeight="1" x14ac:dyDescent="0.25">
      <c r="B17" s="34"/>
      <c r="C17" s="40" t="s">
        <v>80</v>
      </c>
      <c r="D17" s="40"/>
    </row>
    <row r="18" spans="1:4" x14ac:dyDescent="0.25">
      <c r="A18" s="1"/>
      <c r="B18" s="28" t="s">
        <v>81</v>
      </c>
      <c r="C18" s="42" t="s">
        <v>82</v>
      </c>
      <c r="D18" s="42"/>
    </row>
    <row r="19" spans="1:4" x14ac:dyDescent="0.25">
      <c r="A19" s="1"/>
      <c r="B19" s="3"/>
      <c r="C19" s="30">
        <v>2024</v>
      </c>
      <c r="D19" s="31">
        <v>2025</v>
      </c>
    </row>
    <row r="20" spans="1:4" x14ac:dyDescent="0.25">
      <c r="A20" s="38" t="s">
        <v>83</v>
      </c>
      <c r="B20" s="2" t="s">
        <v>84</v>
      </c>
      <c r="C20" s="11">
        <v>1876</v>
      </c>
      <c r="D20" s="11">
        <v>1887</v>
      </c>
    </row>
    <row r="21" spans="1:4" x14ac:dyDescent="0.25">
      <c r="A21" s="38"/>
      <c r="B21" s="2" t="s">
        <v>85</v>
      </c>
      <c r="C21" s="13">
        <v>2675.5</v>
      </c>
      <c r="D21" s="11">
        <v>2692</v>
      </c>
    </row>
    <row r="22" spans="1:4" x14ac:dyDescent="0.25">
      <c r="A22" s="38"/>
      <c r="B22" s="2" t="s">
        <v>86</v>
      </c>
      <c r="C22" s="13">
        <v>5659.5</v>
      </c>
      <c r="D22" s="11">
        <v>5693</v>
      </c>
    </row>
    <row r="23" spans="1:4" x14ac:dyDescent="0.25">
      <c r="A23" s="38"/>
      <c r="B23" s="2" t="s">
        <v>87</v>
      </c>
      <c r="C23" s="13">
        <v>4804.5</v>
      </c>
      <c r="D23" s="11">
        <v>4833</v>
      </c>
    </row>
    <row r="24" spans="1:4" x14ac:dyDescent="0.25">
      <c r="A24" s="38"/>
      <c r="B24" s="2" t="s">
        <v>88</v>
      </c>
      <c r="C24" s="11">
        <v>2984</v>
      </c>
      <c r="D24" s="11">
        <v>3002</v>
      </c>
    </row>
    <row r="25" spans="1:4" x14ac:dyDescent="0.25">
      <c r="A25" s="38"/>
      <c r="B25" s="2" t="s">
        <v>89</v>
      </c>
      <c r="C25" s="11">
        <v>2983</v>
      </c>
      <c r="D25" s="11">
        <v>3001</v>
      </c>
    </row>
    <row r="26" spans="1:4" x14ac:dyDescent="0.25">
      <c r="A26" s="38" t="s">
        <v>90</v>
      </c>
      <c r="B26" s="12" t="s">
        <v>91</v>
      </c>
      <c r="C26" s="11">
        <v>2239</v>
      </c>
      <c r="D26" s="11">
        <v>2252</v>
      </c>
    </row>
    <row r="27" spans="1:4" x14ac:dyDescent="0.25">
      <c r="A27" s="38"/>
      <c r="B27" s="2" t="s">
        <v>92</v>
      </c>
      <c r="C27" s="13">
        <v>6959.5</v>
      </c>
      <c r="D27" s="11">
        <v>7001</v>
      </c>
    </row>
    <row r="28" spans="1:4" x14ac:dyDescent="0.25">
      <c r="A28" s="38"/>
      <c r="B28" s="2" t="s">
        <v>93</v>
      </c>
      <c r="C28" s="13">
        <v>5988.5</v>
      </c>
      <c r="D28" s="11">
        <v>6024</v>
      </c>
    </row>
    <row r="29" spans="1:4" x14ac:dyDescent="0.25">
      <c r="A29" s="38"/>
      <c r="B29" s="2" t="s">
        <v>94</v>
      </c>
      <c r="C29" s="13">
        <v>8058.5</v>
      </c>
      <c r="D29" s="11">
        <v>8107</v>
      </c>
    </row>
    <row r="30" spans="1:4" x14ac:dyDescent="0.25">
      <c r="A30" s="38"/>
      <c r="B30" s="2" t="s">
        <v>95</v>
      </c>
      <c r="C30" s="11">
        <v>3316</v>
      </c>
      <c r="D30" s="11">
        <v>3336</v>
      </c>
    </row>
    <row r="31" spans="1:4" x14ac:dyDescent="0.25">
      <c r="A31" s="38" t="s">
        <v>96</v>
      </c>
      <c r="B31" s="12" t="s">
        <v>97</v>
      </c>
      <c r="C31" s="11">
        <v>0</v>
      </c>
      <c r="D31" s="11">
        <v>0</v>
      </c>
    </row>
    <row r="32" spans="1:4" x14ac:dyDescent="0.25">
      <c r="A32" s="38"/>
      <c r="B32" s="2" t="s">
        <v>98</v>
      </c>
      <c r="C32" s="11">
        <v>2239</v>
      </c>
      <c r="D32" s="11">
        <v>2252</v>
      </c>
    </row>
    <row r="33" spans="1:4" x14ac:dyDescent="0.25">
      <c r="A33" s="38"/>
      <c r="B33" s="2" t="s">
        <v>99</v>
      </c>
      <c r="C33" s="13">
        <v>3948.5</v>
      </c>
      <c r="D33" s="11">
        <v>3972</v>
      </c>
    </row>
    <row r="34" spans="1:4" x14ac:dyDescent="0.25">
      <c r="A34" s="38"/>
      <c r="B34" s="2" t="s">
        <v>100</v>
      </c>
      <c r="C34" s="11">
        <v>2463</v>
      </c>
      <c r="D34" s="11">
        <v>2478</v>
      </c>
    </row>
    <row r="35" spans="1:4" x14ac:dyDescent="0.25">
      <c r="A35" s="38"/>
      <c r="B35" s="2" t="s">
        <v>89</v>
      </c>
      <c r="C35" s="11">
        <v>2983</v>
      </c>
      <c r="D35" s="11">
        <v>3001</v>
      </c>
    </row>
    <row r="36" spans="1:4" x14ac:dyDescent="0.25">
      <c r="A36" s="38" t="s">
        <v>101</v>
      </c>
      <c r="B36" s="2" t="s">
        <v>89</v>
      </c>
      <c r="C36" s="11">
        <v>2983</v>
      </c>
      <c r="D36" s="11">
        <v>3001</v>
      </c>
    </row>
    <row r="37" spans="1:4" x14ac:dyDescent="0.25">
      <c r="A37" s="38"/>
      <c r="B37" s="2" t="s">
        <v>102</v>
      </c>
      <c r="C37" s="11">
        <v>3023</v>
      </c>
      <c r="D37" s="11">
        <v>3041</v>
      </c>
    </row>
    <row r="38" spans="1:4" x14ac:dyDescent="0.25">
      <c r="A38" s="38"/>
      <c r="B38" s="2" t="s">
        <v>103</v>
      </c>
      <c r="C38" s="11">
        <v>3316</v>
      </c>
      <c r="D38" s="11">
        <v>3336</v>
      </c>
    </row>
    <row r="39" spans="1:4" x14ac:dyDescent="0.25">
      <c r="A39" s="39" t="s">
        <v>104</v>
      </c>
      <c r="B39" s="2" t="s">
        <v>88</v>
      </c>
      <c r="C39" s="11">
        <v>2984</v>
      </c>
      <c r="D39" s="11">
        <v>3002</v>
      </c>
    </row>
    <row r="40" spans="1:4" x14ac:dyDescent="0.25">
      <c r="A40" s="38"/>
      <c r="B40" s="2" t="s">
        <v>89</v>
      </c>
      <c r="C40" s="11">
        <v>2983</v>
      </c>
      <c r="D40" s="11">
        <v>3001</v>
      </c>
    </row>
    <row r="41" spans="1:4" x14ac:dyDescent="0.25">
      <c r="A41" s="38" t="s">
        <v>105</v>
      </c>
      <c r="B41" s="2" t="s">
        <v>98</v>
      </c>
      <c r="C41" s="11">
        <v>2239</v>
      </c>
      <c r="D41" s="11">
        <v>2252</v>
      </c>
    </row>
    <row r="42" spans="1:4" x14ac:dyDescent="0.25">
      <c r="A42" s="38"/>
      <c r="B42" s="2" t="s">
        <v>106</v>
      </c>
      <c r="C42" s="13">
        <v>3948.5</v>
      </c>
      <c r="D42" s="11">
        <v>3972</v>
      </c>
    </row>
    <row r="43" spans="1:4" x14ac:dyDescent="0.25">
      <c r="A43" s="38"/>
      <c r="B43" s="2" t="s">
        <v>100</v>
      </c>
      <c r="C43" s="11">
        <v>2463</v>
      </c>
      <c r="D43" s="11">
        <v>2478</v>
      </c>
    </row>
    <row r="44" spans="1:4" x14ac:dyDescent="0.25">
      <c r="A44" s="38"/>
      <c r="B44" s="2" t="s">
        <v>89</v>
      </c>
      <c r="C44" s="11">
        <v>2983</v>
      </c>
      <c r="D44" s="11">
        <v>3001</v>
      </c>
    </row>
    <row r="45" spans="1:4" x14ac:dyDescent="0.25">
      <c r="A45" s="2" t="s">
        <v>107</v>
      </c>
      <c r="B45" s="2" t="s">
        <v>89</v>
      </c>
      <c r="C45" s="11">
        <v>2983</v>
      </c>
      <c r="D45" s="11">
        <v>3001</v>
      </c>
    </row>
  </sheetData>
  <mergeCells count="10">
    <mergeCell ref="C2:D2"/>
    <mergeCell ref="B1:D1"/>
    <mergeCell ref="C18:D18"/>
    <mergeCell ref="C17:D17"/>
    <mergeCell ref="A41:A44"/>
    <mergeCell ref="A20:A25"/>
    <mergeCell ref="A26:A30"/>
    <mergeCell ref="A31:A35"/>
    <mergeCell ref="A36:A38"/>
    <mergeCell ref="A39:A4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4F6D1-1089-4FFF-A28D-8DFA81690503}">
  <dimension ref="A1:F49"/>
  <sheetViews>
    <sheetView zoomScaleNormal="100" workbookViewId="0">
      <selection activeCell="E47" sqref="E47"/>
    </sheetView>
  </sheetViews>
  <sheetFormatPr baseColWidth="10" defaultRowHeight="15" x14ac:dyDescent="0.25"/>
  <cols>
    <col min="1" max="1" width="58.5703125" customWidth="1"/>
    <col min="2" max="2" width="29.42578125" customWidth="1"/>
    <col min="3" max="3" width="13" customWidth="1"/>
    <col min="4" max="5" width="13.5703125" customWidth="1"/>
    <col min="6" max="6" width="12.85546875" customWidth="1"/>
  </cols>
  <sheetData>
    <row r="1" spans="1:6" ht="33" customHeight="1" x14ac:dyDescent="0.25">
      <c r="A1" s="28" t="s">
        <v>7</v>
      </c>
      <c r="B1" s="28" t="s">
        <v>6</v>
      </c>
      <c r="C1" s="28" t="s">
        <v>8</v>
      </c>
      <c r="D1" s="28" t="s">
        <v>9</v>
      </c>
      <c r="E1" s="28" t="s">
        <v>111</v>
      </c>
      <c r="F1" s="28" t="s">
        <v>65</v>
      </c>
    </row>
    <row r="2" spans="1:6" ht="15" customHeight="1" x14ac:dyDescent="0.25">
      <c r="A2" s="9" t="s">
        <v>10</v>
      </c>
      <c r="B2" s="5" t="s">
        <v>11</v>
      </c>
      <c r="C2" s="6">
        <v>6</v>
      </c>
      <c r="D2" s="3">
        <v>8</v>
      </c>
      <c r="E2" s="32" t="s">
        <v>125</v>
      </c>
      <c r="F2" s="10">
        <v>8.9999999999999993E-3</v>
      </c>
    </row>
    <row r="3" spans="1:6" ht="15" customHeight="1" x14ac:dyDescent="0.25">
      <c r="A3" s="9" t="s">
        <v>10</v>
      </c>
      <c r="B3" s="5" t="s">
        <v>12</v>
      </c>
      <c r="C3" s="6">
        <v>4</v>
      </c>
      <c r="D3" s="3">
        <v>6</v>
      </c>
      <c r="E3" s="32" t="s">
        <v>127</v>
      </c>
      <c r="F3" s="10">
        <v>1.47E-2</v>
      </c>
    </row>
    <row r="4" spans="1:6" ht="15" customHeight="1" x14ac:dyDescent="0.25">
      <c r="A4" s="9" t="s">
        <v>13</v>
      </c>
      <c r="B4" s="5" t="s">
        <v>14</v>
      </c>
      <c r="C4" s="6">
        <v>4</v>
      </c>
      <c r="D4" s="3">
        <v>6</v>
      </c>
      <c r="E4" s="32" t="s">
        <v>155</v>
      </c>
      <c r="F4" s="10">
        <v>1.2200000000000001E-2</v>
      </c>
    </row>
    <row r="5" spans="1:6" ht="15" customHeight="1" x14ac:dyDescent="0.25">
      <c r="A5" s="9" t="s">
        <v>15</v>
      </c>
      <c r="B5" s="5" t="s">
        <v>16</v>
      </c>
      <c r="C5" s="6">
        <v>20</v>
      </c>
      <c r="D5" s="3">
        <v>22</v>
      </c>
      <c r="E5" s="32" t="s">
        <v>129</v>
      </c>
      <c r="F5" s="10">
        <v>8.0999999999999996E-3</v>
      </c>
    </row>
    <row r="6" spans="1:6" ht="15" customHeight="1" x14ac:dyDescent="0.25">
      <c r="A6" s="9" t="s">
        <v>15</v>
      </c>
      <c r="B6" s="5" t="s">
        <v>17</v>
      </c>
      <c r="C6" s="6">
        <v>20</v>
      </c>
      <c r="D6" s="3">
        <v>22</v>
      </c>
      <c r="E6" s="32" t="s">
        <v>129</v>
      </c>
      <c r="F6" s="10">
        <v>8.0999999999999996E-3</v>
      </c>
    </row>
    <row r="7" spans="1:6" ht="15" customHeight="1" x14ac:dyDescent="0.25">
      <c r="A7" s="9" t="s">
        <v>15</v>
      </c>
      <c r="B7" s="5" t="s">
        <v>18</v>
      </c>
      <c r="C7" s="6">
        <v>14</v>
      </c>
      <c r="D7" s="3">
        <v>17</v>
      </c>
      <c r="E7" s="32" t="s">
        <v>138</v>
      </c>
      <c r="F7" s="10">
        <v>9.1999999999999998E-3</v>
      </c>
    </row>
    <row r="8" spans="1:6" ht="15" customHeight="1" x14ac:dyDescent="0.25">
      <c r="A8" s="9" t="s">
        <v>15</v>
      </c>
      <c r="B8" s="5" t="s">
        <v>19</v>
      </c>
      <c r="C8" s="3">
        <v>22</v>
      </c>
      <c r="D8" s="3">
        <v>25</v>
      </c>
      <c r="E8" s="32" t="s">
        <v>123</v>
      </c>
      <c r="F8" s="10">
        <v>2.9999999999999997E-4</v>
      </c>
    </row>
    <row r="9" spans="1:6" ht="15" customHeight="1" x14ac:dyDescent="0.25">
      <c r="A9" s="9" t="s">
        <v>15</v>
      </c>
      <c r="B9" s="5" t="s">
        <v>20</v>
      </c>
      <c r="C9" s="3">
        <v>12</v>
      </c>
      <c r="D9" s="3">
        <v>15</v>
      </c>
      <c r="E9" s="32" t="s">
        <v>122</v>
      </c>
      <c r="F9" s="10">
        <v>1.1000000000000001E-3</v>
      </c>
    </row>
    <row r="10" spans="1:6" ht="15" customHeight="1" x14ac:dyDescent="0.25">
      <c r="A10" s="9" t="s">
        <v>21</v>
      </c>
      <c r="B10" s="5" t="s">
        <v>22</v>
      </c>
      <c r="C10" s="3">
        <v>20</v>
      </c>
      <c r="D10" s="3">
        <v>22</v>
      </c>
      <c r="E10" s="32" t="s">
        <v>130</v>
      </c>
      <c r="F10" s="10">
        <v>4.5999999999999999E-3</v>
      </c>
    </row>
    <row r="11" spans="1:6" ht="15" customHeight="1" x14ac:dyDescent="0.25">
      <c r="A11" s="9" t="s">
        <v>21</v>
      </c>
      <c r="B11" s="5" t="s">
        <v>23</v>
      </c>
      <c r="C11" s="3">
        <v>17</v>
      </c>
      <c r="D11" s="3">
        <v>20</v>
      </c>
      <c r="E11" s="32" t="s">
        <v>131</v>
      </c>
      <c r="F11" s="10">
        <v>1.2999999999999999E-2</v>
      </c>
    </row>
    <row r="12" spans="1:6" ht="15" customHeight="1" x14ac:dyDescent="0.25">
      <c r="A12" s="9" t="s">
        <v>21</v>
      </c>
      <c r="B12" s="5" t="s">
        <v>24</v>
      </c>
      <c r="C12" s="3">
        <v>14</v>
      </c>
      <c r="D12" s="3">
        <v>17</v>
      </c>
      <c r="E12" s="32" t="s">
        <v>131</v>
      </c>
      <c r="F12" s="10">
        <v>1.2999999999999999E-2</v>
      </c>
    </row>
    <row r="13" spans="1:6" ht="15" customHeight="1" x14ac:dyDescent="0.25">
      <c r="A13" s="9" t="s">
        <v>21</v>
      </c>
      <c r="B13" s="5" t="s">
        <v>25</v>
      </c>
      <c r="C13" s="3">
        <v>12</v>
      </c>
      <c r="D13" s="3">
        <v>15</v>
      </c>
      <c r="E13" s="32" t="s">
        <v>132</v>
      </c>
      <c r="F13" s="10">
        <v>9.4999999999999998E-3</v>
      </c>
    </row>
    <row r="14" spans="1:6" ht="15" customHeight="1" x14ac:dyDescent="0.25">
      <c r="A14" s="9" t="s">
        <v>21</v>
      </c>
      <c r="B14" s="5" t="s">
        <v>26</v>
      </c>
      <c r="C14" s="3">
        <v>11</v>
      </c>
      <c r="D14" s="3">
        <v>14</v>
      </c>
      <c r="E14" s="32" t="s">
        <v>133</v>
      </c>
      <c r="F14" s="10">
        <v>5.4000000000000003E-3</v>
      </c>
    </row>
    <row r="15" spans="1:6" ht="15" customHeight="1" x14ac:dyDescent="0.25">
      <c r="A15" s="9" t="s">
        <v>21</v>
      </c>
      <c r="B15" s="5" t="s">
        <v>27</v>
      </c>
      <c r="C15" s="3">
        <v>22</v>
      </c>
      <c r="D15" s="3">
        <v>25</v>
      </c>
      <c r="E15" s="32" t="s">
        <v>123</v>
      </c>
      <c r="F15" s="10">
        <v>2.9999999999999997E-4</v>
      </c>
    </row>
    <row r="16" spans="1:6" ht="15" customHeight="1" x14ac:dyDescent="0.25">
      <c r="A16" s="9" t="s">
        <v>13</v>
      </c>
      <c r="B16" s="5" t="s">
        <v>28</v>
      </c>
      <c r="C16" s="3">
        <v>18</v>
      </c>
      <c r="D16" s="3">
        <v>20</v>
      </c>
      <c r="E16" s="32" t="s">
        <v>119</v>
      </c>
      <c r="F16" s="10">
        <v>5.0000000000000001E-4</v>
      </c>
    </row>
    <row r="17" spans="1:6" ht="15" customHeight="1" x14ac:dyDescent="0.25">
      <c r="A17" s="9" t="s">
        <v>13</v>
      </c>
      <c r="B17" s="5" t="s">
        <v>29</v>
      </c>
      <c r="C17" s="3">
        <v>14</v>
      </c>
      <c r="D17" s="3">
        <v>16</v>
      </c>
      <c r="E17" s="32" t="s">
        <v>121</v>
      </c>
      <c r="F17" s="10">
        <v>1.6000000000000001E-3</v>
      </c>
    </row>
    <row r="18" spans="1:6" ht="15" customHeight="1" x14ac:dyDescent="0.25">
      <c r="A18" s="9" t="s">
        <v>13</v>
      </c>
      <c r="B18" s="5" t="s">
        <v>30</v>
      </c>
      <c r="C18" s="3">
        <v>12</v>
      </c>
      <c r="D18" s="3">
        <v>14</v>
      </c>
      <c r="E18" s="32" t="s">
        <v>120</v>
      </c>
      <c r="F18" s="10">
        <v>3.3E-3</v>
      </c>
    </row>
    <row r="19" spans="1:6" ht="15" customHeight="1" x14ac:dyDescent="0.25">
      <c r="A19" s="9" t="s">
        <v>13</v>
      </c>
      <c r="B19" s="5" t="s">
        <v>31</v>
      </c>
      <c r="C19" s="3">
        <v>10</v>
      </c>
      <c r="D19" s="3">
        <v>12</v>
      </c>
      <c r="E19" s="32" t="s">
        <v>124</v>
      </c>
      <c r="F19" s="10">
        <v>1.1900000000000001E-2</v>
      </c>
    </row>
    <row r="20" spans="1:6" ht="15" customHeight="1" x14ac:dyDescent="0.25">
      <c r="A20" s="9" t="s">
        <v>10</v>
      </c>
      <c r="B20" s="5" t="s">
        <v>32</v>
      </c>
      <c r="C20" s="3">
        <v>14</v>
      </c>
      <c r="D20" s="3">
        <v>16</v>
      </c>
      <c r="E20" s="32" t="s">
        <v>121</v>
      </c>
      <c r="F20" s="10">
        <v>1.6000000000000001E-3</v>
      </c>
    </row>
    <row r="21" spans="1:6" ht="15" customHeight="1" x14ac:dyDescent="0.25">
      <c r="A21" s="9" t="s">
        <v>10</v>
      </c>
      <c r="B21" s="5" t="s">
        <v>33</v>
      </c>
      <c r="C21" s="3">
        <v>12</v>
      </c>
      <c r="D21" s="3">
        <v>14</v>
      </c>
      <c r="E21" s="32" t="s">
        <v>120</v>
      </c>
      <c r="F21" s="10">
        <v>3.3E-3</v>
      </c>
    </row>
    <row r="22" spans="1:6" ht="15" customHeight="1" x14ac:dyDescent="0.25">
      <c r="A22" s="9" t="s">
        <v>10</v>
      </c>
      <c r="B22" s="5" t="s">
        <v>34</v>
      </c>
      <c r="C22" s="3">
        <v>10</v>
      </c>
      <c r="D22" s="3">
        <v>12</v>
      </c>
      <c r="E22" s="32" t="s">
        <v>128</v>
      </c>
      <c r="F22" s="10">
        <v>1.17E-2</v>
      </c>
    </row>
    <row r="23" spans="1:6" ht="15" customHeight="1" x14ac:dyDescent="0.25">
      <c r="A23" s="9" t="s">
        <v>10</v>
      </c>
      <c r="B23" s="5" t="s">
        <v>35</v>
      </c>
      <c r="C23" s="3">
        <v>8</v>
      </c>
      <c r="D23" s="3">
        <v>11</v>
      </c>
      <c r="E23" s="32" t="s">
        <v>129</v>
      </c>
      <c r="F23" s="10">
        <v>8.0999999999999996E-3</v>
      </c>
    </row>
    <row r="24" spans="1:6" ht="15" customHeight="1" x14ac:dyDescent="0.25">
      <c r="A24" s="9" t="s">
        <v>13</v>
      </c>
      <c r="B24" s="5" t="s">
        <v>36</v>
      </c>
      <c r="C24" s="3">
        <v>8</v>
      </c>
      <c r="D24" s="3">
        <v>11</v>
      </c>
      <c r="E24" s="32" t="s">
        <v>125</v>
      </c>
      <c r="F24" s="10">
        <v>8.9999999999999993E-3</v>
      </c>
    </row>
    <row r="25" spans="1:6" ht="15" customHeight="1" x14ac:dyDescent="0.25">
      <c r="A25" s="9" t="s">
        <v>13</v>
      </c>
      <c r="B25" s="5" t="s">
        <v>37</v>
      </c>
      <c r="C25" s="3">
        <v>6</v>
      </c>
      <c r="D25" s="3">
        <v>8</v>
      </c>
      <c r="E25" s="32" t="s">
        <v>126</v>
      </c>
      <c r="F25" s="10">
        <v>8.6999999999999994E-3</v>
      </c>
    </row>
    <row r="26" spans="1:6" ht="15" customHeight="1" x14ac:dyDescent="0.25">
      <c r="A26" s="9" t="s">
        <v>38</v>
      </c>
      <c r="B26" s="5" t="s">
        <v>39</v>
      </c>
      <c r="C26" s="3">
        <v>14</v>
      </c>
      <c r="D26" s="3">
        <v>17</v>
      </c>
      <c r="E26" s="32" t="s">
        <v>142</v>
      </c>
      <c r="F26" s="10">
        <v>4.1000000000000003E-3</v>
      </c>
    </row>
    <row r="27" spans="1:6" ht="15" customHeight="1" x14ac:dyDescent="0.25">
      <c r="A27" s="9" t="s">
        <v>38</v>
      </c>
      <c r="B27" s="5" t="s">
        <v>40</v>
      </c>
      <c r="C27" s="3">
        <v>23</v>
      </c>
      <c r="D27" s="3">
        <v>26</v>
      </c>
      <c r="E27" s="32" t="s">
        <v>145</v>
      </c>
      <c r="F27" s="10">
        <v>7.6E-3</v>
      </c>
    </row>
    <row r="28" spans="1:6" ht="15" customHeight="1" x14ac:dyDescent="0.25">
      <c r="A28" s="9" t="s">
        <v>38</v>
      </c>
      <c r="B28" s="7" t="s">
        <v>41</v>
      </c>
      <c r="C28" s="8">
        <v>21</v>
      </c>
      <c r="D28" s="8">
        <v>24</v>
      </c>
      <c r="E28" s="33" t="s">
        <v>144</v>
      </c>
      <c r="F28" s="10">
        <v>6.0000000000000001E-3</v>
      </c>
    </row>
    <row r="29" spans="1:6" ht="15" customHeight="1" x14ac:dyDescent="0.25">
      <c r="A29" s="9" t="s">
        <v>38</v>
      </c>
      <c r="B29" s="5" t="s">
        <v>42</v>
      </c>
      <c r="C29" s="3">
        <v>15</v>
      </c>
      <c r="D29" s="3">
        <v>20</v>
      </c>
      <c r="E29" s="32" t="s">
        <v>131</v>
      </c>
      <c r="F29" s="10">
        <v>1.2999999999999999E-2</v>
      </c>
    </row>
    <row r="30" spans="1:6" ht="15" customHeight="1" x14ac:dyDescent="0.25">
      <c r="A30" s="9" t="s">
        <v>15</v>
      </c>
      <c r="B30" s="5" t="s">
        <v>43</v>
      </c>
      <c r="C30" s="3">
        <v>22</v>
      </c>
      <c r="D30" s="3">
        <v>25</v>
      </c>
      <c r="E30" s="32" t="s">
        <v>123</v>
      </c>
      <c r="F30" s="10">
        <v>2.9999999999999997E-4</v>
      </c>
    </row>
    <row r="31" spans="1:6" ht="15" customHeight="1" x14ac:dyDescent="0.25">
      <c r="A31" s="9" t="s">
        <v>15</v>
      </c>
      <c r="B31" s="5" t="s">
        <v>44</v>
      </c>
      <c r="C31" s="3">
        <v>24</v>
      </c>
      <c r="D31" s="3">
        <v>27</v>
      </c>
      <c r="E31" s="32" t="s">
        <v>140</v>
      </c>
      <c r="F31" s="10">
        <v>4.3E-3</v>
      </c>
    </row>
    <row r="32" spans="1:6" ht="15" customHeight="1" x14ac:dyDescent="0.25">
      <c r="A32" s="9" t="s">
        <v>15</v>
      </c>
      <c r="B32" s="5" t="s">
        <v>45</v>
      </c>
      <c r="C32" s="3">
        <v>22</v>
      </c>
      <c r="D32" s="3">
        <v>25</v>
      </c>
      <c r="E32" s="32" t="s">
        <v>119</v>
      </c>
      <c r="F32" s="10">
        <v>5.0000000000000001E-4</v>
      </c>
    </row>
    <row r="33" spans="1:6" ht="15" customHeight="1" x14ac:dyDescent="0.25">
      <c r="A33" s="9" t="s">
        <v>15</v>
      </c>
      <c r="B33" s="5" t="s">
        <v>46</v>
      </c>
      <c r="C33" s="3">
        <v>20</v>
      </c>
      <c r="D33" s="3">
        <v>23</v>
      </c>
      <c r="E33" s="32" t="s">
        <v>141</v>
      </c>
      <c r="F33" s="10">
        <v>9.7999999999999997E-3</v>
      </c>
    </row>
    <row r="34" spans="1:6" ht="15" customHeight="1" x14ac:dyDescent="0.25">
      <c r="A34" s="9" t="s">
        <v>47</v>
      </c>
      <c r="B34" s="5" t="s">
        <v>48</v>
      </c>
      <c r="C34" s="3">
        <v>20</v>
      </c>
      <c r="D34" s="3">
        <v>22</v>
      </c>
      <c r="E34" s="32" t="s">
        <v>134</v>
      </c>
      <c r="F34" s="10">
        <v>3.5000000000000001E-3</v>
      </c>
    </row>
    <row r="35" spans="1:6" ht="15" customHeight="1" x14ac:dyDescent="0.25">
      <c r="A35" s="9" t="s">
        <v>47</v>
      </c>
      <c r="B35" s="5" t="s">
        <v>49</v>
      </c>
      <c r="C35" s="3">
        <v>17</v>
      </c>
      <c r="D35" s="3">
        <v>20</v>
      </c>
      <c r="E35" s="32" t="s">
        <v>135</v>
      </c>
      <c r="F35" s="10">
        <v>1.06E-2</v>
      </c>
    </row>
    <row r="36" spans="1:6" ht="15" customHeight="1" x14ac:dyDescent="0.25">
      <c r="A36" s="9" t="s">
        <v>47</v>
      </c>
      <c r="B36" s="5" t="s">
        <v>50</v>
      </c>
      <c r="C36" s="3">
        <v>13</v>
      </c>
      <c r="D36" s="3">
        <v>17</v>
      </c>
      <c r="E36" s="32" t="s">
        <v>136</v>
      </c>
      <c r="F36" s="10">
        <v>1.8499999999999999E-2</v>
      </c>
    </row>
    <row r="37" spans="1:6" ht="15" customHeight="1" x14ac:dyDescent="0.25">
      <c r="A37" s="9" t="s">
        <v>47</v>
      </c>
      <c r="B37" s="5" t="s">
        <v>51</v>
      </c>
      <c r="C37" s="3">
        <v>13</v>
      </c>
      <c r="D37" s="3">
        <v>15</v>
      </c>
      <c r="E37" s="32" t="s">
        <v>137</v>
      </c>
      <c r="F37" s="10">
        <v>1.14E-2</v>
      </c>
    </row>
    <row r="38" spans="1:6" ht="15" customHeight="1" x14ac:dyDescent="0.25">
      <c r="A38" s="9" t="s">
        <v>47</v>
      </c>
      <c r="B38" s="5" t="s">
        <v>52</v>
      </c>
      <c r="C38" s="3">
        <v>15</v>
      </c>
      <c r="D38" s="3">
        <v>17</v>
      </c>
      <c r="E38" s="32" t="s">
        <v>132</v>
      </c>
      <c r="F38" s="10">
        <v>9.4999999999999998E-3</v>
      </c>
    </row>
    <row r="39" spans="1:6" ht="15" customHeight="1" x14ac:dyDescent="0.25">
      <c r="A39" s="9" t="s">
        <v>47</v>
      </c>
      <c r="B39" s="5" t="s">
        <v>53</v>
      </c>
      <c r="C39" s="3">
        <v>22</v>
      </c>
      <c r="D39" s="3">
        <v>25</v>
      </c>
      <c r="E39" s="32" t="s">
        <v>123</v>
      </c>
      <c r="F39" s="10">
        <v>2.9999999999999997E-4</v>
      </c>
    </row>
    <row r="40" spans="1:6" ht="15" customHeight="1" x14ac:dyDescent="0.25">
      <c r="A40" s="9" t="s">
        <v>47</v>
      </c>
      <c r="B40" s="5" t="s">
        <v>54</v>
      </c>
      <c r="C40" s="3">
        <v>22</v>
      </c>
      <c r="D40" s="3">
        <v>25</v>
      </c>
      <c r="E40" s="32" t="s">
        <v>123</v>
      </c>
      <c r="F40" s="10">
        <v>2.9999999999999997E-4</v>
      </c>
    </row>
    <row r="41" spans="1:6" ht="15" customHeight="1" x14ac:dyDescent="0.25">
      <c r="A41" s="9" t="s">
        <v>15</v>
      </c>
      <c r="B41" s="5" t="s">
        <v>55</v>
      </c>
      <c r="C41" s="3">
        <v>20</v>
      </c>
      <c r="D41" s="3">
        <v>22</v>
      </c>
      <c r="E41" s="32" t="s">
        <v>129</v>
      </c>
      <c r="F41" s="10">
        <v>8.0999999999999996E-3</v>
      </c>
    </row>
    <row r="42" spans="1:6" ht="15" customHeight="1" x14ac:dyDescent="0.25">
      <c r="A42" s="9" t="s">
        <v>15</v>
      </c>
      <c r="B42" s="5" t="s">
        <v>56</v>
      </c>
      <c r="C42" s="3">
        <v>20</v>
      </c>
      <c r="D42" s="3">
        <v>22</v>
      </c>
      <c r="E42" s="32" t="s">
        <v>129</v>
      </c>
      <c r="F42" s="10">
        <v>8.0999999999999996E-3</v>
      </c>
    </row>
    <row r="43" spans="1:6" ht="15" customHeight="1" x14ac:dyDescent="0.25">
      <c r="A43" s="9" t="s">
        <v>15</v>
      </c>
      <c r="B43" s="5" t="s">
        <v>57</v>
      </c>
      <c r="C43" s="3">
        <v>14</v>
      </c>
      <c r="D43" s="3">
        <v>17</v>
      </c>
      <c r="E43" s="32" t="s">
        <v>138</v>
      </c>
      <c r="F43" s="10">
        <v>9.1999999999999998E-3</v>
      </c>
    </row>
    <row r="44" spans="1:6" ht="15" customHeight="1" x14ac:dyDescent="0.25">
      <c r="A44" s="9" t="s">
        <v>15</v>
      </c>
      <c r="B44" s="5" t="s">
        <v>58</v>
      </c>
      <c r="C44" s="3">
        <v>22</v>
      </c>
      <c r="D44" s="3">
        <v>25</v>
      </c>
      <c r="E44" s="32" t="s">
        <v>123</v>
      </c>
      <c r="F44" s="10">
        <v>2.9999999999999997E-4</v>
      </c>
    </row>
    <row r="45" spans="1:6" ht="15" customHeight="1" x14ac:dyDescent="0.25">
      <c r="A45" s="9" t="s">
        <v>15</v>
      </c>
      <c r="B45" s="5" t="s">
        <v>59</v>
      </c>
      <c r="C45" s="3">
        <v>22</v>
      </c>
      <c r="D45" s="3">
        <v>25</v>
      </c>
      <c r="E45" s="32" t="s">
        <v>119</v>
      </c>
      <c r="F45" s="10">
        <v>5.0000000000000001E-4</v>
      </c>
    </row>
    <row r="46" spans="1:6" ht="15" customHeight="1" x14ac:dyDescent="0.25">
      <c r="A46" s="9" t="s">
        <v>15</v>
      </c>
      <c r="B46" s="5" t="s">
        <v>60</v>
      </c>
      <c r="C46" s="3">
        <v>24</v>
      </c>
      <c r="D46" s="3">
        <v>27</v>
      </c>
      <c r="E46" s="32" t="s">
        <v>142</v>
      </c>
      <c r="F46" s="10">
        <v>4.1000000000000003E-3</v>
      </c>
    </row>
    <row r="47" spans="1:6" ht="15" customHeight="1" x14ac:dyDescent="0.25">
      <c r="A47" s="9" t="s">
        <v>61</v>
      </c>
      <c r="B47" s="5" t="s">
        <v>62</v>
      </c>
      <c r="C47" s="3">
        <v>5</v>
      </c>
      <c r="D47" s="3">
        <v>7</v>
      </c>
      <c r="E47" s="32" t="s">
        <v>139</v>
      </c>
      <c r="F47" s="10">
        <v>1.66E-2</v>
      </c>
    </row>
    <row r="48" spans="1:6" ht="15" customHeight="1" x14ac:dyDescent="0.25">
      <c r="A48" s="9" t="s">
        <v>61</v>
      </c>
      <c r="B48" s="5" t="s">
        <v>63</v>
      </c>
      <c r="C48" s="3">
        <v>5</v>
      </c>
      <c r="D48" s="3">
        <v>7</v>
      </c>
      <c r="E48" s="32" t="s">
        <v>143</v>
      </c>
      <c r="F48" s="10">
        <v>1.6299999999999999E-2</v>
      </c>
    </row>
    <row r="49" spans="1:6" ht="15" customHeight="1" x14ac:dyDescent="0.25">
      <c r="A49" s="9" t="s">
        <v>61</v>
      </c>
      <c r="B49" s="5" t="s">
        <v>64</v>
      </c>
      <c r="C49" s="6">
        <v>5</v>
      </c>
      <c r="D49" s="3">
        <v>7</v>
      </c>
      <c r="E49" s="32" t="s">
        <v>139</v>
      </c>
      <c r="F49" s="10">
        <v>1.66E-2</v>
      </c>
    </row>
  </sheetData>
  <pageMargins left="0.7" right="0.7" top="0.75" bottom="0.75" header="0.3" footer="0.3"/>
  <ignoredErrors>
    <ignoredError sqref="E2:E4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8BFEB-8B65-40D9-9572-5A8930EAFF77}">
  <dimension ref="A1:E37"/>
  <sheetViews>
    <sheetView workbookViewId="0">
      <selection activeCell="F13" sqref="F13"/>
    </sheetView>
  </sheetViews>
  <sheetFormatPr baseColWidth="10" defaultRowHeight="15" x14ac:dyDescent="0.25"/>
  <cols>
    <col min="2" max="2" width="22.140625" customWidth="1"/>
    <col min="3" max="3" width="22.5703125" customWidth="1"/>
  </cols>
  <sheetData>
    <row r="1" spans="1:5" ht="34.5" customHeight="1" x14ac:dyDescent="0.25">
      <c r="A1" s="29" t="s">
        <v>4</v>
      </c>
      <c r="B1" s="28" t="s">
        <v>5</v>
      </c>
      <c r="C1" s="28" t="s">
        <v>146</v>
      </c>
      <c r="E1" s="14">
        <v>1.006</v>
      </c>
    </row>
    <row r="2" spans="1:5" x14ac:dyDescent="0.25">
      <c r="A2" s="4">
        <v>1</v>
      </c>
      <c r="B2" s="11">
        <v>922</v>
      </c>
      <c r="C2" s="27">
        <f t="shared" ref="C2:C33" si="0">ROUND(B2*$E$1,0)</f>
        <v>928</v>
      </c>
    </row>
    <row r="3" spans="1:5" x14ac:dyDescent="0.25">
      <c r="A3" s="4">
        <v>2</v>
      </c>
      <c r="B3" s="11">
        <v>922</v>
      </c>
      <c r="C3" s="27">
        <f t="shared" si="0"/>
        <v>928</v>
      </c>
    </row>
    <row r="4" spans="1:5" x14ac:dyDescent="0.25">
      <c r="A4" s="4">
        <v>3</v>
      </c>
      <c r="B4" s="11">
        <v>922</v>
      </c>
      <c r="C4" s="27">
        <f t="shared" si="0"/>
        <v>928</v>
      </c>
    </row>
    <row r="5" spans="1:5" x14ac:dyDescent="0.25">
      <c r="A5" s="4">
        <v>4</v>
      </c>
      <c r="B5" s="11">
        <v>922</v>
      </c>
      <c r="C5" s="27">
        <f t="shared" si="0"/>
        <v>928</v>
      </c>
    </row>
    <row r="6" spans="1:5" x14ac:dyDescent="0.25">
      <c r="A6" s="4">
        <v>5</v>
      </c>
      <c r="B6" s="11">
        <v>922</v>
      </c>
      <c r="C6" s="27">
        <f t="shared" si="0"/>
        <v>928</v>
      </c>
    </row>
    <row r="7" spans="1:5" x14ac:dyDescent="0.25">
      <c r="A7" s="4">
        <v>6</v>
      </c>
      <c r="B7" s="11">
        <v>922</v>
      </c>
      <c r="C7" s="27">
        <f t="shared" si="0"/>
        <v>928</v>
      </c>
    </row>
    <row r="8" spans="1:5" x14ac:dyDescent="0.25">
      <c r="A8" s="4">
        <v>7</v>
      </c>
      <c r="B8" s="11">
        <v>922</v>
      </c>
      <c r="C8" s="27">
        <f t="shared" si="0"/>
        <v>928</v>
      </c>
    </row>
    <row r="9" spans="1:5" x14ac:dyDescent="0.25">
      <c r="A9" s="4">
        <v>8</v>
      </c>
      <c r="B9" s="11">
        <v>922</v>
      </c>
      <c r="C9" s="27">
        <f t="shared" si="0"/>
        <v>928</v>
      </c>
    </row>
    <row r="10" spans="1:5" x14ac:dyDescent="0.25">
      <c r="A10" s="4">
        <v>9</v>
      </c>
      <c r="B10" s="11">
        <v>968</v>
      </c>
      <c r="C10" s="27">
        <f t="shared" si="0"/>
        <v>974</v>
      </c>
    </row>
    <row r="11" spans="1:5" x14ac:dyDescent="0.25">
      <c r="A11" s="4">
        <v>10</v>
      </c>
      <c r="B11" s="11">
        <v>1010</v>
      </c>
      <c r="C11" s="27">
        <f t="shared" si="0"/>
        <v>1016</v>
      </c>
    </row>
    <row r="12" spans="1:5" x14ac:dyDescent="0.25">
      <c r="A12" s="4">
        <v>11</v>
      </c>
      <c r="B12" s="11">
        <v>1047</v>
      </c>
      <c r="C12" s="27">
        <f t="shared" si="0"/>
        <v>1053</v>
      </c>
    </row>
    <row r="13" spans="1:5" x14ac:dyDescent="0.25">
      <c r="A13" s="4">
        <v>12</v>
      </c>
      <c r="B13" s="11">
        <v>1109</v>
      </c>
      <c r="C13" s="27">
        <f t="shared" si="0"/>
        <v>1116</v>
      </c>
    </row>
    <row r="14" spans="1:5" x14ac:dyDescent="0.25">
      <c r="A14" s="4">
        <v>13</v>
      </c>
      <c r="B14" s="11">
        <v>1176</v>
      </c>
      <c r="C14" s="27">
        <f t="shared" si="0"/>
        <v>1183</v>
      </c>
    </row>
    <row r="15" spans="1:5" x14ac:dyDescent="0.25">
      <c r="A15" s="4">
        <v>14</v>
      </c>
      <c r="B15" s="11">
        <v>1234</v>
      </c>
      <c r="C15" s="27">
        <f t="shared" si="0"/>
        <v>1241</v>
      </c>
    </row>
    <row r="16" spans="1:5" x14ac:dyDescent="0.25">
      <c r="A16" s="4">
        <v>15</v>
      </c>
      <c r="B16" s="11">
        <v>1301</v>
      </c>
      <c r="C16" s="27">
        <f t="shared" si="0"/>
        <v>1309</v>
      </c>
    </row>
    <row r="17" spans="1:3" x14ac:dyDescent="0.25">
      <c r="A17" s="4">
        <v>16</v>
      </c>
      <c r="B17" s="11">
        <v>1348</v>
      </c>
      <c r="C17" s="27">
        <f t="shared" si="0"/>
        <v>1356</v>
      </c>
    </row>
    <row r="18" spans="1:3" x14ac:dyDescent="0.25">
      <c r="A18" s="4">
        <v>17</v>
      </c>
      <c r="B18" s="11">
        <v>1419</v>
      </c>
      <c r="C18" s="27">
        <f t="shared" si="0"/>
        <v>1428</v>
      </c>
    </row>
    <row r="19" spans="1:3" x14ac:dyDescent="0.25">
      <c r="A19" s="4">
        <v>18</v>
      </c>
      <c r="B19" s="11">
        <v>1505</v>
      </c>
      <c r="C19" s="27">
        <f t="shared" si="0"/>
        <v>1514</v>
      </c>
    </row>
    <row r="20" spans="1:3" x14ac:dyDescent="0.25">
      <c r="A20" s="4">
        <v>19</v>
      </c>
      <c r="B20" s="11">
        <v>1604</v>
      </c>
      <c r="C20" s="27">
        <f t="shared" si="0"/>
        <v>1614</v>
      </c>
    </row>
    <row r="21" spans="1:3" x14ac:dyDescent="0.25">
      <c r="A21" s="4">
        <v>20</v>
      </c>
      <c r="B21" s="11">
        <v>1700</v>
      </c>
      <c r="C21" s="27">
        <f t="shared" si="0"/>
        <v>1710</v>
      </c>
    </row>
    <row r="22" spans="1:3" x14ac:dyDescent="0.25">
      <c r="A22" s="4">
        <v>21</v>
      </c>
      <c r="B22" s="11">
        <v>1808</v>
      </c>
      <c r="C22" s="27">
        <f t="shared" si="0"/>
        <v>1819</v>
      </c>
    </row>
    <row r="23" spans="1:3" x14ac:dyDescent="0.25">
      <c r="A23" s="4">
        <v>22</v>
      </c>
      <c r="B23" s="11">
        <v>1928</v>
      </c>
      <c r="C23" s="27">
        <f t="shared" si="0"/>
        <v>1940</v>
      </c>
    </row>
    <row r="24" spans="1:3" x14ac:dyDescent="0.25">
      <c r="A24" s="4">
        <v>23</v>
      </c>
      <c r="B24" s="11">
        <v>2048</v>
      </c>
      <c r="C24" s="27">
        <f t="shared" si="0"/>
        <v>2060</v>
      </c>
    </row>
    <row r="25" spans="1:3" x14ac:dyDescent="0.25">
      <c r="A25" s="4">
        <v>24</v>
      </c>
      <c r="B25" s="11">
        <v>2182</v>
      </c>
      <c r="C25" s="27">
        <f t="shared" si="0"/>
        <v>2195</v>
      </c>
    </row>
    <row r="26" spans="1:3" x14ac:dyDescent="0.25">
      <c r="A26" s="4">
        <v>25</v>
      </c>
      <c r="B26" s="11">
        <v>2326</v>
      </c>
      <c r="C26" s="27">
        <f t="shared" si="0"/>
        <v>2340</v>
      </c>
    </row>
    <row r="27" spans="1:3" x14ac:dyDescent="0.25">
      <c r="A27" s="4">
        <v>26</v>
      </c>
      <c r="B27" s="11">
        <v>2501</v>
      </c>
      <c r="C27" s="27">
        <f t="shared" si="0"/>
        <v>2516</v>
      </c>
    </row>
    <row r="28" spans="1:3" x14ac:dyDescent="0.25">
      <c r="A28" s="4">
        <v>27</v>
      </c>
      <c r="B28" s="11">
        <v>2659</v>
      </c>
      <c r="C28" s="27">
        <f t="shared" si="0"/>
        <v>2675</v>
      </c>
    </row>
    <row r="29" spans="1:3" x14ac:dyDescent="0.25">
      <c r="A29" s="4">
        <v>28</v>
      </c>
      <c r="B29" s="11">
        <v>2830</v>
      </c>
      <c r="C29" s="27">
        <f t="shared" si="0"/>
        <v>2847</v>
      </c>
    </row>
    <row r="30" spans="1:3" x14ac:dyDescent="0.25">
      <c r="A30" s="4">
        <v>29</v>
      </c>
      <c r="B30" s="11">
        <v>3004</v>
      </c>
      <c r="C30" s="27">
        <f t="shared" si="0"/>
        <v>3022</v>
      </c>
    </row>
    <row r="31" spans="1:3" x14ac:dyDescent="0.25">
      <c r="A31" s="4">
        <v>30</v>
      </c>
      <c r="B31" s="11">
        <v>3196</v>
      </c>
      <c r="C31" s="27">
        <f t="shared" si="0"/>
        <v>3215</v>
      </c>
    </row>
    <row r="32" spans="1:3" x14ac:dyDescent="0.25">
      <c r="A32" s="4">
        <v>31</v>
      </c>
      <c r="B32" s="11">
        <v>3406</v>
      </c>
      <c r="C32" s="27">
        <f t="shared" si="0"/>
        <v>3426</v>
      </c>
    </row>
    <row r="33" spans="1:3" x14ac:dyDescent="0.25">
      <c r="A33" s="4">
        <v>32</v>
      </c>
      <c r="B33" s="11">
        <v>3616</v>
      </c>
      <c r="C33" s="27">
        <f t="shared" si="0"/>
        <v>3638</v>
      </c>
    </row>
    <row r="37" spans="1:3" x14ac:dyDescent="0.25">
      <c r="B37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69ec11-0dc5-48f7-8834-a4ee9400aea2">
      <Terms xmlns="http://schemas.microsoft.com/office/infopath/2007/PartnerControls"/>
    </lcf76f155ced4ddcb4097134ff3c332f>
    <TaxCatchAll xmlns="7f83832e-34f6-4ec4-bcfd-7070dc0fb89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5726C32E3C794287C198A7B3A61734" ma:contentTypeVersion="12" ma:contentTypeDescription="Crée un document." ma:contentTypeScope="" ma:versionID="af4894bccd573c585393f00867cf3112">
  <xsd:schema xmlns:xsd="http://www.w3.org/2001/XMLSchema" xmlns:xs="http://www.w3.org/2001/XMLSchema" xmlns:p="http://schemas.microsoft.com/office/2006/metadata/properties" xmlns:ns2="8969ec11-0dc5-48f7-8834-a4ee9400aea2" xmlns:ns3="7f83832e-34f6-4ec4-bcfd-7070dc0fb899" targetNamespace="http://schemas.microsoft.com/office/2006/metadata/properties" ma:root="true" ma:fieldsID="ef83c01257ad3fb8aeabd622e0906a52" ns2:_="" ns3:_="">
    <xsd:import namespace="8969ec11-0dc5-48f7-8834-a4ee9400aea2"/>
    <xsd:import namespace="7f83832e-34f6-4ec4-bcfd-7070dc0fb8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9ec11-0dc5-48f7-8834-a4ee9400ae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08f0060f-51ef-42fc-a275-35c7eace97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3832e-34f6-4ec4-bcfd-7070dc0fb89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8f2b9c-d232-4eb9-996d-536cd234d4ae}" ma:internalName="TaxCatchAll" ma:showField="CatchAllData" ma:web="7f83832e-34f6-4ec4-bcfd-7070dc0fb8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329B54-6271-4EA1-83E2-86AA1C524A3E}">
  <ds:schemaRefs>
    <ds:schemaRef ds:uri="http://schemas.microsoft.com/office/2006/metadata/properties"/>
    <ds:schemaRef ds:uri="http://schemas.microsoft.com/office/infopath/2007/PartnerControls"/>
    <ds:schemaRef ds:uri="8969ec11-0dc5-48f7-8834-a4ee9400aea2"/>
    <ds:schemaRef ds:uri="7f83832e-34f6-4ec4-bcfd-7070dc0fb899"/>
  </ds:schemaRefs>
</ds:datastoreItem>
</file>

<file path=customXml/itemProps2.xml><?xml version="1.0" encoding="utf-8"?>
<ds:datastoreItem xmlns:ds="http://schemas.openxmlformats.org/officeDocument/2006/customXml" ds:itemID="{D9E906FA-C038-4BDC-ABB0-B36C2DC437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1C5D16-DD1F-4326-AECF-5770BECE0E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69ec11-0dc5-48f7-8834-a4ee9400aea2"/>
    <ds:schemaRef ds:uri="7f83832e-34f6-4ec4-bcfd-7070dc0fb8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Calcul</vt:lpstr>
      <vt:lpstr>Indemnités de promotion</vt:lpstr>
      <vt:lpstr>Taux de mise à niveau</vt:lpstr>
      <vt:lpstr>Annuités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Bonzon</dc:creator>
  <cp:lastModifiedBy>Steven Bonzon</cp:lastModifiedBy>
  <dcterms:created xsi:type="dcterms:W3CDTF">2024-12-16T09:06:07Z</dcterms:created>
  <dcterms:modified xsi:type="dcterms:W3CDTF">2025-02-03T09:16:13Z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0x010100D75726C32E3C794287C198A7B3A61734</vt:lpwstr>
  </property>
  <property fmtid="{D5CDD505-2E9C-101B-9397-08002B2CF9AE}" pid="3" name="MediaServiceImageTags">
    <vt:lpwstr/>
  </property>
</Properties>
</file>